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/>
  <mc:AlternateContent xmlns:mc="http://schemas.openxmlformats.org/markup-compatibility/2006">
    <mc:Choice Requires="x15">
      <x15ac:absPath xmlns:x15ac="http://schemas.microsoft.com/office/spreadsheetml/2010/11/ac" url="\\jkcfstog02\D$\tou_pj\2022年度\■財務データ11期分_2022年全面見直しマスターデータ\"/>
    </mc:Choice>
  </mc:AlternateContent>
  <xr:revisionPtr revIDLastSave="0" documentId="13_ncr:1_{E8870B72-DA56-4AFA-8280-9FECA60C41A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2022E" sheetId="8" r:id="rId1"/>
  </sheets>
  <definedNames>
    <definedName name="_xlnm.Print_Area" localSheetId="0">'2022E'!$A$1:$M$46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12" i="8" l="1"/>
  <c r="H33" i="8"/>
  <c r="G33" i="8"/>
  <c r="F33" i="8"/>
  <c r="E33" i="8"/>
  <c r="D33" i="8"/>
  <c r="M38" i="8"/>
  <c r="L38" i="8"/>
  <c r="K38" i="8"/>
  <c r="J38" i="8"/>
  <c r="I38" i="8"/>
  <c r="H38" i="8"/>
  <c r="G38" i="8"/>
  <c r="F38" i="8"/>
  <c r="E38" i="8"/>
  <c r="D38" i="8"/>
  <c r="M37" i="8"/>
  <c r="L37" i="8"/>
  <c r="K37" i="8"/>
  <c r="J37" i="8"/>
  <c r="I37" i="8"/>
  <c r="H37" i="8"/>
  <c r="G37" i="8"/>
  <c r="F37" i="8"/>
  <c r="E37" i="8"/>
  <c r="D37" i="8"/>
  <c r="F22" i="8"/>
  <c r="E22" i="8"/>
  <c r="D22" i="8"/>
</calcChain>
</file>

<file path=xl/sharedStrings.xml><?xml version="1.0" encoding="utf-8"?>
<sst xmlns="http://schemas.openxmlformats.org/spreadsheetml/2006/main" count="70" uniqueCount="60">
  <si>
    <t>－</t>
  </si>
  <si>
    <t>IFRS ※1</t>
  </si>
  <si>
    <t>IFRS</t>
  </si>
  <si>
    <t>-0.0%</t>
  </si>
  <si>
    <t>JGAAP</t>
    <phoneticPr fontId="2"/>
  </si>
  <si>
    <t>FYE3/2013</t>
    <phoneticPr fontId="2"/>
  </si>
  <si>
    <t>FYE3/2014</t>
    <phoneticPr fontId="2"/>
  </si>
  <si>
    <t>FYE3/2015</t>
  </si>
  <si>
    <t>FYE3/2016</t>
  </si>
  <si>
    <t>FYE3/2017</t>
  </si>
  <si>
    <t>FYE3/2018</t>
  </si>
  <si>
    <t>FYE3/2019</t>
  </si>
  <si>
    <t>FYE3/2020</t>
  </si>
  <si>
    <t>FYE3/2021</t>
  </si>
  <si>
    <t>FYE3/2022</t>
  </si>
  <si>
    <t>Financial Data</t>
    <phoneticPr fontId="2"/>
  </si>
  <si>
    <t>P/L, Cash flows, others（Fiscal year）</t>
    <phoneticPr fontId="2"/>
  </si>
  <si>
    <t>B/S（End of fiscal year）</t>
    <phoneticPr fontId="2"/>
  </si>
  <si>
    <t>Per share information</t>
    <phoneticPr fontId="2"/>
  </si>
  <si>
    <t>Management Indicators</t>
    <phoneticPr fontId="2"/>
  </si>
  <si>
    <t>Revenue</t>
    <phoneticPr fontId="2"/>
  </si>
  <si>
    <t>Operating profit (loss)</t>
    <phoneticPr fontId="2"/>
  </si>
  <si>
    <t>Profit (Loss) before income taxes</t>
    <phoneticPr fontId="2"/>
  </si>
  <si>
    <t>Capital investment</t>
    <phoneticPr fontId="2"/>
  </si>
  <si>
    <t>Depreciation expense　※2</t>
    <phoneticPr fontId="2"/>
  </si>
  <si>
    <t>Research and development expenses</t>
    <phoneticPr fontId="2"/>
  </si>
  <si>
    <t>Cash Flow from Operating Activities</t>
    <phoneticPr fontId="2"/>
  </si>
  <si>
    <t>Cash Flow from Investing Activities</t>
    <phoneticPr fontId="2"/>
  </si>
  <si>
    <r>
      <rPr>
        <sz val="11"/>
        <rFont val="メイリオ"/>
        <family val="3"/>
        <charset val="128"/>
      </rPr>
      <t>Free cash flow</t>
    </r>
    <r>
      <rPr>
        <sz val="8"/>
        <rFont val="メイリオ"/>
        <family val="3"/>
        <charset val="128"/>
      </rPr>
      <t xml:space="preserve">
* Free cash flow: Cash flow from operating activities +
Cash flow from investing activities</t>
    </r>
    <phoneticPr fontId="2"/>
  </si>
  <si>
    <t>Cash Flow from Financing Activities</t>
    <phoneticPr fontId="2"/>
  </si>
  <si>
    <t>Total assets</t>
    <phoneticPr fontId="2"/>
  </si>
  <si>
    <t>Total equity</t>
    <phoneticPr fontId="2"/>
  </si>
  <si>
    <t>Interest-bearing debt 　※4</t>
    <phoneticPr fontId="2"/>
  </si>
  <si>
    <t>Net debt　※5</t>
    <phoneticPr fontId="2"/>
  </si>
  <si>
    <t>Retained earnings</t>
    <phoneticPr fontId="2"/>
  </si>
  <si>
    <t>Equity attributable to owners of the parent company</t>
    <phoneticPr fontId="2"/>
  </si>
  <si>
    <t>Profit (Loss) attributable to owners of the parent company</t>
    <phoneticPr fontId="2"/>
  </si>
  <si>
    <t>Basic earnings (loss) per share（yen）</t>
    <phoneticPr fontId="2"/>
  </si>
  <si>
    <t>Dividend（yen） Base date basis</t>
    <phoneticPr fontId="2"/>
  </si>
  <si>
    <t>Payout ratio（%）※6</t>
    <phoneticPr fontId="2"/>
  </si>
  <si>
    <t>Ratio of profit (loss) attributable to owners of the parent company （ROE）（%）</t>
    <phoneticPr fontId="2"/>
  </si>
  <si>
    <t>Return on assets before tax（ROA）（%）</t>
    <phoneticPr fontId="2"/>
  </si>
  <si>
    <t>Operating profit margin（%）</t>
    <phoneticPr fontId="2"/>
  </si>
  <si>
    <t>EBITDA（million yen） ※7</t>
    <phoneticPr fontId="2"/>
  </si>
  <si>
    <t>EBITDA margin（％）</t>
    <phoneticPr fontId="2"/>
  </si>
  <si>
    <t>※1：While disclosure was previously made under JGAAP, the amounts shown were calculated under IFRS to allow year-on-year comparisons, in preparation for disclosure under IFRS in the
fiscal year ended March 2018.</t>
    <phoneticPr fontId="2"/>
  </si>
  <si>
    <t>※4：Interest-bearing debt does not include lease liabilities</t>
    <phoneticPr fontId="2"/>
  </si>
  <si>
    <t>※5：Calculation of JGAAP is based on interest-bearing debts (cash and deposits) and IFRS is based on interest-bearing debts (the balances of cash and cash equivalents) at the end of the fiscal year.</t>
    <phoneticPr fontId="2"/>
  </si>
  <si>
    <t>※6：The dividend payout ratio was not presented for the fiscal year ended March 2017 as the Company posted a net loss per share for the year.</t>
    <phoneticPr fontId="2"/>
  </si>
  <si>
    <t>※2：Depreciation expense in JGAAP includes amortization of goodwill</t>
    <phoneticPr fontId="2"/>
  </si>
  <si>
    <t>※3：Cash and deposits in the consolidated balance sheet in JGAAP</t>
    <phoneticPr fontId="2"/>
  </si>
  <si>
    <t>※7：Profit (Loss) before tax+Interest expense+Depreciation expense+Impairment loss</t>
    <phoneticPr fontId="2"/>
  </si>
  <si>
    <t>EBITDA Liability multiplier（times）</t>
    <phoneticPr fontId="2"/>
  </si>
  <si>
    <t>Overseas sales ratio（%）</t>
    <phoneticPr fontId="2"/>
  </si>
  <si>
    <t>Cash and cash equivalents at end of fiscal year 　※3</t>
    <phoneticPr fontId="2"/>
  </si>
  <si>
    <t>Equity attributable to owners of the parent company per share（yen）</t>
    <phoneticPr fontId="2"/>
  </si>
  <si>
    <t>Ratio of equity attributable to owners of the parent company（%）</t>
    <phoneticPr fontId="2"/>
  </si>
  <si>
    <t>（Million of yen）</t>
    <phoneticPr fontId="2"/>
  </si>
  <si>
    <t>Financial Data (FYE3/2012-FYE3/2022)</t>
    <phoneticPr fontId="2"/>
  </si>
  <si>
    <t>FYE3/2012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</si>
</sst>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;&quot;△ &quot;#,##0"/>
    <numFmt numFmtId="177" formatCode="#,##0.00;&quot;△ &quot;#,##0.00"/>
    <numFmt numFmtId="178" formatCode="0.0%"/>
    <numFmt numFmtId="179" formatCode="#,##0.0;[Red]\-#,##0.0"/>
  </numFmts>
  <fonts count="10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8"/>
      <name val="メイリオ"/>
      <family val="3"/>
      <charset val="128"/>
    </font>
    <font>
      <sz val="11"/>
      <name val="メイリオ"/>
      <family val="3"/>
      <charset val="128"/>
    </font>
    <font>
      <b/>
      <sz val="12"/>
      <name val="メイリオ"/>
      <family val="3"/>
      <charset val="128"/>
    </font>
    <font>
      <sz val="8"/>
      <name val="メイリオ"/>
      <family val="3"/>
      <charset val="128"/>
    </font>
    <font>
      <sz val="9"/>
      <name val="メイリオ"/>
      <family val="3"/>
      <charset val="128"/>
    </font>
    <font>
      <b/>
      <sz val="12"/>
      <color rgb="FFFFFFFF"/>
      <name val="メイリオ"/>
      <family val="3"/>
      <charset val="128"/>
    </font>
    <font>
      <sz val="11"/>
      <color rgb="FFFFFFFF"/>
      <name val="メイリオ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8">
    <xf numFmtId="0" fontId="0" fillId="0" borderId="0" xfId="0">
      <alignment vertical="center"/>
    </xf>
    <xf numFmtId="55" fontId="4" fillId="0" borderId="3" xfId="0" quotePrefix="1" applyNumberFormat="1" applyFont="1" applyFill="1" applyBorder="1" applyAlignment="1">
      <alignment horizontal="center" vertical="center"/>
    </xf>
    <xf numFmtId="176" fontId="4" fillId="0" borderId="1" xfId="1" applyNumberFormat="1" applyFont="1" applyFill="1" applyBorder="1">
      <alignment vertical="center"/>
    </xf>
    <xf numFmtId="176" fontId="4" fillId="0" borderId="1" xfId="0" applyNumberFormat="1" applyFont="1" applyFill="1" applyBorder="1">
      <alignment vertical="center"/>
    </xf>
    <xf numFmtId="0" fontId="3" fillId="0" borderId="0" xfId="0" applyFont="1" applyFill="1" applyAlignment="1">
      <alignment horizontal="left" vertical="center"/>
    </xf>
    <xf numFmtId="55" fontId="4" fillId="0" borderId="4" xfId="0" quotePrefix="1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>
      <alignment vertical="center"/>
    </xf>
    <xf numFmtId="0" fontId="4" fillId="0" borderId="1" xfId="0" applyFont="1" applyFill="1" applyBorder="1" applyAlignment="1">
      <alignment vertical="center" wrapText="1"/>
    </xf>
    <xf numFmtId="38" fontId="4" fillId="0" borderId="1" xfId="1" applyFont="1" applyFill="1" applyBorder="1">
      <alignment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4" fillId="0" borderId="0" xfId="0" quotePrefix="1" applyFont="1" applyFill="1" applyAlignment="1">
      <alignment horizontal="center" vertical="center"/>
    </xf>
    <xf numFmtId="0" fontId="5" fillId="0" borderId="0" xfId="0" applyFont="1" applyFill="1">
      <alignment vertical="center"/>
    </xf>
    <xf numFmtId="0" fontId="6" fillId="0" borderId="1" xfId="0" applyFont="1" applyFill="1" applyBorder="1" applyAlignment="1">
      <alignment vertical="center" wrapText="1"/>
    </xf>
    <xf numFmtId="0" fontId="4" fillId="0" borderId="0" xfId="0" applyFont="1" applyFill="1" applyBorder="1">
      <alignment vertical="center"/>
    </xf>
    <xf numFmtId="176" fontId="4" fillId="0" borderId="3" xfId="0" applyNumberFormat="1" applyFont="1" applyFill="1" applyBorder="1">
      <alignment vertical="center"/>
    </xf>
    <xf numFmtId="0" fontId="4" fillId="0" borderId="3" xfId="0" applyFont="1" applyFill="1" applyBorder="1">
      <alignment vertical="center"/>
    </xf>
    <xf numFmtId="177" fontId="4" fillId="0" borderId="1" xfId="0" applyNumberFormat="1" applyFont="1" applyFill="1" applyBorder="1">
      <alignment vertical="center"/>
    </xf>
    <xf numFmtId="2" fontId="4" fillId="0" borderId="1" xfId="0" applyNumberFormat="1" applyFont="1" applyFill="1" applyBorder="1">
      <alignment vertical="center"/>
    </xf>
    <xf numFmtId="2" fontId="4" fillId="0" borderId="1" xfId="0" applyNumberFormat="1" applyFont="1" applyFill="1" applyBorder="1" applyAlignment="1">
      <alignment horizontal="right" vertical="center"/>
    </xf>
    <xf numFmtId="178" fontId="4" fillId="0" borderId="1" xfId="0" applyNumberFormat="1" applyFont="1" applyFill="1" applyBorder="1">
      <alignment vertical="center"/>
    </xf>
    <xf numFmtId="178" fontId="4" fillId="0" borderId="1" xfId="0" quotePrefix="1" applyNumberFormat="1" applyFont="1" applyFill="1" applyBorder="1" applyAlignment="1">
      <alignment horizontal="right" vertical="center"/>
    </xf>
    <xf numFmtId="38" fontId="4" fillId="0" borderId="1" xfId="1" quotePrefix="1" applyFont="1" applyFill="1" applyBorder="1" applyAlignment="1">
      <alignment horizontal="right" vertical="center"/>
    </xf>
    <xf numFmtId="179" fontId="4" fillId="0" borderId="1" xfId="1" quotePrefix="1" applyNumberFormat="1" applyFont="1" applyFill="1" applyBorder="1" applyAlignment="1">
      <alignment horizontal="right" vertical="center"/>
    </xf>
    <xf numFmtId="0" fontId="8" fillId="2" borderId="0" xfId="0" quotePrefix="1" applyFont="1" applyFill="1" applyAlignment="1">
      <alignment horizontal="left" vertical="center"/>
    </xf>
    <xf numFmtId="55" fontId="9" fillId="2" borderId="2" xfId="0" quotePrefix="1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wrapText="1"/>
    </xf>
    <xf numFmtId="0" fontId="5" fillId="0" borderId="0" xfId="0" applyFont="1" applyFill="1" applyAlignment="1"/>
    <xf numFmtId="0" fontId="7" fillId="0" borderId="0" xfId="0" applyFont="1" applyFill="1" applyAlignment="1">
      <alignment vertical="center"/>
    </xf>
    <xf numFmtId="178" fontId="4" fillId="0" borderId="1" xfId="1" applyNumberFormat="1" applyFont="1" applyFill="1" applyBorder="1" applyAlignment="1">
      <alignment horizontal="right" vertical="center"/>
    </xf>
    <xf numFmtId="178" fontId="4" fillId="0" borderId="1" xfId="0" applyNumberFormat="1" applyFont="1" applyFill="1" applyBorder="1" applyAlignment="1">
      <alignment horizontal="right" vertical="center"/>
    </xf>
    <xf numFmtId="55" fontId="4" fillId="3" borderId="7" xfId="0" quotePrefix="1" applyNumberFormat="1" applyFont="1" applyFill="1" applyBorder="1" applyAlignment="1">
      <alignment horizontal="center" vertical="center"/>
    </xf>
    <xf numFmtId="55" fontId="4" fillId="3" borderId="4" xfId="0" quotePrefix="1" applyNumberFormat="1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176" fontId="4" fillId="3" borderId="1" xfId="1" applyNumberFormat="1" applyFont="1" applyFill="1" applyBorder="1">
      <alignment vertical="center"/>
    </xf>
    <xf numFmtId="176" fontId="4" fillId="3" borderId="1" xfId="0" applyNumberFormat="1" applyFont="1" applyFill="1" applyBorder="1">
      <alignment vertical="center"/>
    </xf>
    <xf numFmtId="38" fontId="4" fillId="3" borderId="1" xfId="1" applyFont="1" applyFill="1" applyBorder="1">
      <alignment vertical="center"/>
    </xf>
    <xf numFmtId="177" fontId="4" fillId="3" borderId="1" xfId="0" applyNumberFormat="1" applyFont="1" applyFill="1" applyBorder="1">
      <alignment vertical="center"/>
    </xf>
    <xf numFmtId="2" fontId="4" fillId="3" borderId="1" xfId="0" applyNumberFormat="1" applyFont="1" applyFill="1" applyBorder="1">
      <alignment vertical="center"/>
    </xf>
    <xf numFmtId="178" fontId="4" fillId="3" borderId="1" xfId="0" applyNumberFormat="1" applyFont="1" applyFill="1" applyBorder="1" applyAlignment="1">
      <alignment horizontal="right" vertical="center"/>
    </xf>
    <xf numFmtId="178" fontId="4" fillId="3" borderId="1" xfId="0" applyNumberFormat="1" applyFont="1" applyFill="1" applyBorder="1">
      <alignment vertical="center"/>
    </xf>
    <xf numFmtId="178" fontId="4" fillId="3" borderId="1" xfId="0" quotePrefix="1" applyNumberFormat="1" applyFont="1" applyFill="1" applyBorder="1" applyAlignment="1">
      <alignment horizontal="right" vertical="center"/>
    </xf>
    <xf numFmtId="38" fontId="4" fillId="3" borderId="1" xfId="1" quotePrefix="1" applyFont="1" applyFill="1" applyBorder="1" applyAlignment="1">
      <alignment horizontal="right" vertical="center"/>
    </xf>
    <xf numFmtId="179" fontId="4" fillId="3" borderId="1" xfId="1" quotePrefix="1" applyNumberFormat="1" applyFont="1" applyFill="1" applyBorder="1" applyAlignment="1">
      <alignment horizontal="right" vertical="center"/>
    </xf>
    <xf numFmtId="0" fontId="7" fillId="0" borderId="0" xfId="0" applyFont="1" applyFill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FFFF"/>
      <color rgb="FFCCFFCC"/>
      <color rgb="FFCC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JVCKENWOOD">
      <a:dk1>
        <a:sysClr val="windowText" lastClr="000000"/>
      </a:dk1>
      <a:lt1>
        <a:srgbClr val="0090DC"/>
      </a:lt1>
      <a:dk2>
        <a:srgbClr val="0061AB"/>
      </a:dk2>
      <a:lt2>
        <a:srgbClr val="D3EDFB"/>
      </a:lt2>
      <a:accent1>
        <a:srgbClr val="8387B6"/>
      </a:accent1>
      <a:accent2>
        <a:srgbClr val="00AFCC"/>
      </a:accent2>
      <a:accent3>
        <a:srgbClr val="0EA291"/>
      </a:accent3>
      <a:accent4>
        <a:srgbClr val="8EB95F"/>
      </a:accent4>
      <a:accent5>
        <a:srgbClr val="E5A857"/>
      </a:accent5>
      <a:accent6>
        <a:srgbClr val="DD6B75"/>
      </a:accent6>
      <a:hlink>
        <a:srgbClr val="0563C1"/>
      </a:hlink>
      <a:folHlink>
        <a:srgbClr val="954F72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3869D3-5A9C-497B-97A2-9D7FAEA7966C}">
  <sheetPr>
    <pageSetUpPr fitToPage="1"/>
  </sheetPr>
  <dimension ref="A1:M46"/>
  <sheetViews>
    <sheetView showGridLines="0" tabSelected="1" zoomScale="70" zoomScaleNormal="70" workbookViewId="0">
      <pane ySplit="4" topLeftCell="A5" activePane="bottomLeft" state="frozen"/>
      <selection pane="bottomLeft" activeCell="E48" sqref="E48"/>
    </sheetView>
  </sheetViews>
  <sheetFormatPr defaultColWidth="9" defaultRowHeight="17.5" x14ac:dyDescent="0.2"/>
  <cols>
    <col min="1" max="1" width="4.453125" style="7" customWidth="1"/>
    <col min="2" max="2" width="47.1796875" style="7" customWidth="1"/>
    <col min="3" max="13" width="16.6328125" style="7" customWidth="1"/>
    <col min="14" max="16384" width="9" style="7"/>
  </cols>
  <sheetData>
    <row r="1" spans="2:13" s="10" customFormat="1" ht="28.5" x14ac:dyDescent="0.2">
      <c r="B1" s="4" t="s">
        <v>58</v>
      </c>
      <c r="H1" s="11"/>
      <c r="K1" s="11"/>
    </row>
    <row r="2" spans="2:13" s="10" customFormat="1" x14ac:dyDescent="0.2">
      <c r="C2" s="1"/>
      <c r="D2" s="1"/>
      <c r="E2" s="1"/>
      <c r="F2" s="1"/>
      <c r="G2" s="1"/>
      <c r="H2" s="7"/>
      <c r="I2" s="1"/>
      <c r="J2" s="1"/>
      <c r="K2" s="1"/>
      <c r="L2" s="1"/>
      <c r="M2" s="1" t="s">
        <v>57</v>
      </c>
    </row>
    <row r="3" spans="2:13" s="10" customFormat="1" x14ac:dyDescent="0.2">
      <c r="B3" s="12"/>
      <c r="C3" s="5" t="s">
        <v>59</v>
      </c>
      <c r="D3" s="5" t="s">
        <v>5</v>
      </c>
      <c r="E3" s="5" t="s">
        <v>6</v>
      </c>
      <c r="F3" s="5" t="s">
        <v>7</v>
      </c>
      <c r="G3" s="5" t="s">
        <v>8</v>
      </c>
      <c r="H3" s="33" t="s">
        <v>9</v>
      </c>
      <c r="I3" s="34" t="s">
        <v>10</v>
      </c>
      <c r="J3" s="34" t="s">
        <v>11</v>
      </c>
      <c r="K3" s="34" t="s">
        <v>12</v>
      </c>
      <c r="L3" s="34" t="s">
        <v>13</v>
      </c>
      <c r="M3" s="34" t="s">
        <v>14</v>
      </c>
    </row>
    <row r="4" spans="2:13" s="10" customFormat="1" ht="19" x14ac:dyDescent="0.2">
      <c r="B4" s="13"/>
      <c r="C4" s="6" t="s">
        <v>4</v>
      </c>
      <c r="D4" s="6" t="s">
        <v>4</v>
      </c>
      <c r="E4" s="6" t="s">
        <v>4</v>
      </c>
      <c r="F4" s="6" t="s">
        <v>4</v>
      </c>
      <c r="G4" s="6" t="s">
        <v>4</v>
      </c>
      <c r="H4" s="35" t="s">
        <v>1</v>
      </c>
      <c r="I4" s="35" t="s">
        <v>2</v>
      </c>
      <c r="J4" s="36" t="s">
        <v>2</v>
      </c>
      <c r="K4" s="36" t="s">
        <v>2</v>
      </c>
      <c r="L4" s="36" t="s">
        <v>2</v>
      </c>
      <c r="M4" s="36" t="s">
        <v>2</v>
      </c>
    </row>
    <row r="5" spans="2:13" s="10" customFormat="1" ht="19" x14ac:dyDescent="0.2">
      <c r="B5" s="25" t="s">
        <v>15</v>
      </c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</row>
    <row r="6" spans="2:13" s="10" customFormat="1" ht="19" x14ac:dyDescent="0.65">
      <c r="B6" s="29" t="s">
        <v>16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</row>
    <row r="7" spans="2:13" ht="27" customHeight="1" x14ac:dyDescent="0.2">
      <c r="B7" s="8" t="s">
        <v>20</v>
      </c>
      <c r="C7" s="2">
        <v>320868</v>
      </c>
      <c r="D7" s="2">
        <v>306580</v>
      </c>
      <c r="E7" s="2">
        <v>316343</v>
      </c>
      <c r="F7" s="2">
        <v>285010</v>
      </c>
      <c r="G7" s="2">
        <v>292195</v>
      </c>
      <c r="H7" s="37">
        <v>297890</v>
      </c>
      <c r="I7" s="37">
        <v>300687</v>
      </c>
      <c r="J7" s="37">
        <v>307627</v>
      </c>
      <c r="K7" s="37">
        <v>291304</v>
      </c>
      <c r="L7" s="37">
        <v>273609</v>
      </c>
      <c r="M7" s="37">
        <v>282088</v>
      </c>
    </row>
    <row r="8" spans="2:13" ht="27" customHeight="1" x14ac:dyDescent="0.2">
      <c r="B8" s="8" t="s">
        <v>21</v>
      </c>
      <c r="C8" s="2">
        <v>13105</v>
      </c>
      <c r="D8" s="2">
        <v>9761</v>
      </c>
      <c r="E8" s="2">
        <v>4592</v>
      </c>
      <c r="F8" s="2">
        <v>6757</v>
      </c>
      <c r="G8" s="2">
        <v>4494</v>
      </c>
      <c r="H8" s="37">
        <v>-128</v>
      </c>
      <c r="I8" s="37">
        <v>6937</v>
      </c>
      <c r="J8" s="37">
        <v>7263</v>
      </c>
      <c r="K8" s="37">
        <v>4080</v>
      </c>
      <c r="L8" s="37">
        <v>4893</v>
      </c>
      <c r="M8" s="37">
        <v>9054</v>
      </c>
    </row>
    <row r="9" spans="2:13" ht="27" customHeight="1" x14ac:dyDescent="0.2">
      <c r="B9" s="8" t="s">
        <v>22</v>
      </c>
      <c r="C9" s="2">
        <v>6331</v>
      </c>
      <c r="D9" s="2">
        <v>3203</v>
      </c>
      <c r="E9" s="2">
        <v>-2438</v>
      </c>
      <c r="F9" s="2">
        <v>6816</v>
      </c>
      <c r="G9" s="2">
        <v>4148</v>
      </c>
      <c r="H9" s="37">
        <v>-1259</v>
      </c>
      <c r="I9" s="37">
        <v>5940</v>
      </c>
      <c r="J9" s="37">
        <v>6401</v>
      </c>
      <c r="K9" s="37">
        <v>2877</v>
      </c>
      <c r="L9" s="37">
        <v>4533</v>
      </c>
      <c r="M9" s="37">
        <v>8515</v>
      </c>
    </row>
    <row r="10" spans="2:13" ht="27" customHeight="1" x14ac:dyDescent="0.2">
      <c r="B10" s="8" t="s">
        <v>36</v>
      </c>
      <c r="C10" s="2">
        <v>6213</v>
      </c>
      <c r="D10" s="2">
        <v>1243</v>
      </c>
      <c r="E10" s="2">
        <v>-6450</v>
      </c>
      <c r="F10" s="2">
        <v>4795</v>
      </c>
      <c r="G10" s="2">
        <v>3401</v>
      </c>
      <c r="H10" s="37">
        <v>-3114</v>
      </c>
      <c r="I10" s="37">
        <v>2389</v>
      </c>
      <c r="J10" s="37">
        <v>3847</v>
      </c>
      <c r="K10" s="37">
        <v>954</v>
      </c>
      <c r="L10" s="37">
        <v>2154</v>
      </c>
      <c r="M10" s="37">
        <v>5873</v>
      </c>
    </row>
    <row r="11" spans="2:13" ht="27" customHeight="1" x14ac:dyDescent="0.2">
      <c r="B11" s="8" t="s">
        <v>23</v>
      </c>
      <c r="C11" s="2">
        <v>5961</v>
      </c>
      <c r="D11" s="2">
        <v>7082</v>
      </c>
      <c r="E11" s="2">
        <v>4243</v>
      </c>
      <c r="F11" s="2">
        <v>5385</v>
      </c>
      <c r="G11" s="2">
        <v>9267</v>
      </c>
      <c r="H11" s="37">
        <v>9069</v>
      </c>
      <c r="I11" s="37">
        <v>8287</v>
      </c>
      <c r="J11" s="37">
        <v>8700</v>
      </c>
      <c r="K11" s="37">
        <v>11837</v>
      </c>
      <c r="L11" s="37">
        <v>10268</v>
      </c>
      <c r="M11" s="37">
        <v>12354</v>
      </c>
    </row>
    <row r="12" spans="2:13" ht="27" customHeight="1" x14ac:dyDescent="0.2">
      <c r="B12" s="8" t="s">
        <v>24</v>
      </c>
      <c r="C12" s="2">
        <v>11680</v>
      </c>
      <c r="D12" s="2">
        <v>10758</v>
      </c>
      <c r="E12" s="2">
        <v>11315</v>
      </c>
      <c r="F12" s="2">
        <v>11002</v>
      </c>
      <c r="G12" s="2">
        <v>12235</v>
      </c>
      <c r="H12" s="37">
        <v>15417</v>
      </c>
      <c r="I12" s="37">
        <v>16862</v>
      </c>
      <c r="J12" s="37">
        <v>17794</v>
      </c>
      <c r="K12" s="37">
        <f>20200-1</f>
        <v>20199</v>
      </c>
      <c r="L12" s="37">
        <v>19316</v>
      </c>
      <c r="M12" s="37">
        <v>17120</v>
      </c>
    </row>
    <row r="13" spans="2:13" ht="27" customHeight="1" x14ac:dyDescent="0.2">
      <c r="B13" s="8" t="s">
        <v>25</v>
      </c>
      <c r="C13" s="2">
        <v>20630</v>
      </c>
      <c r="D13" s="2">
        <v>21350</v>
      </c>
      <c r="E13" s="2">
        <v>21454</v>
      </c>
      <c r="F13" s="2">
        <v>21591</v>
      </c>
      <c r="G13" s="2">
        <v>20713</v>
      </c>
      <c r="H13" s="37">
        <v>19282</v>
      </c>
      <c r="I13" s="37">
        <v>17890</v>
      </c>
      <c r="J13" s="37">
        <v>18309</v>
      </c>
      <c r="K13" s="37">
        <v>17445</v>
      </c>
      <c r="L13" s="37">
        <v>15720</v>
      </c>
      <c r="M13" s="37">
        <v>15871</v>
      </c>
    </row>
    <row r="14" spans="2:13" ht="27" customHeight="1" x14ac:dyDescent="0.2">
      <c r="B14" s="8" t="s">
        <v>26</v>
      </c>
      <c r="C14" s="2">
        <v>8883</v>
      </c>
      <c r="D14" s="2">
        <v>9771</v>
      </c>
      <c r="E14" s="2">
        <v>14943</v>
      </c>
      <c r="F14" s="2">
        <v>8575</v>
      </c>
      <c r="G14" s="2">
        <v>12258</v>
      </c>
      <c r="H14" s="37">
        <v>19624</v>
      </c>
      <c r="I14" s="37">
        <v>18379</v>
      </c>
      <c r="J14" s="37">
        <v>20983</v>
      </c>
      <c r="K14" s="37">
        <v>21642</v>
      </c>
      <c r="L14" s="37">
        <v>35829</v>
      </c>
      <c r="M14" s="37">
        <v>7059</v>
      </c>
    </row>
    <row r="15" spans="2:13" ht="27" customHeight="1" x14ac:dyDescent="0.2">
      <c r="B15" s="8" t="s">
        <v>27</v>
      </c>
      <c r="C15" s="2">
        <v>-6498</v>
      </c>
      <c r="D15" s="2">
        <v>-13356</v>
      </c>
      <c r="E15" s="2">
        <v>-10658</v>
      </c>
      <c r="F15" s="2">
        <v>-3857</v>
      </c>
      <c r="G15" s="2">
        <v>-8395</v>
      </c>
      <c r="H15" s="37">
        <v>-17690</v>
      </c>
      <c r="I15" s="37">
        <v>-14835</v>
      </c>
      <c r="J15" s="37">
        <v>-25768</v>
      </c>
      <c r="K15" s="37">
        <v>-19675</v>
      </c>
      <c r="L15" s="37">
        <v>-11804</v>
      </c>
      <c r="M15" s="37">
        <v>-9804</v>
      </c>
    </row>
    <row r="16" spans="2:13" ht="43.5" x14ac:dyDescent="0.2">
      <c r="B16" s="14" t="s">
        <v>28</v>
      </c>
      <c r="C16" s="2">
        <v>2385</v>
      </c>
      <c r="D16" s="2">
        <v>-3585</v>
      </c>
      <c r="E16" s="2">
        <v>4284</v>
      </c>
      <c r="F16" s="2">
        <v>4717</v>
      </c>
      <c r="G16" s="2">
        <v>3862</v>
      </c>
      <c r="H16" s="37">
        <v>1934</v>
      </c>
      <c r="I16" s="37">
        <v>3544</v>
      </c>
      <c r="J16" s="37">
        <v>-4785</v>
      </c>
      <c r="K16" s="37">
        <v>1966</v>
      </c>
      <c r="L16" s="37">
        <v>24024</v>
      </c>
      <c r="M16" s="37">
        <v>-2744</v>
      </c>
    </row>
    <row r="17" spans="2:13" ht="27" customHeight="1" x14ac:dyDescent="0.2">
      <c r="B17" s="8" t="s">
        <v>29</v>
      </c>
      <c r="C17" s="2">
        <v>-1522</v>
      </c>
      <c r="D17" s="2">
        <v>-8608</v>
      </c>
      <c r="E17" s="2">
        <v>-9581</v>
      </c>
      <c r="F17" s="2">
        <v>-7514</v>
      </c>
      <c r="G17" s="2">
        <v>-14967</v>
      </c>
      <c r="H17" s="37">
        <v>-2052</v>
      </c>
      <c r="I17" s="37">
        <v>-7043</v>
      </c>
      <c r="J17" s="37">
        <v>8479</v>
      </c>
      <c r="K17" s="37">
        <v>-1665</v>
      </c>
      <c r="L17" s="37">
        <v>-5342</v>
      </c>
      <c r="M17" s="37">
        <v>-11273</v>
      </c>
    </row>
    <row r="18" spans="2:13" s="15" customFormat="1" ht="19" x14ac:dyDescent="0.65">
      <c r="B18" s="28" t="s">
        <v>17</v>
      </c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</row>
    <row r="19" spans="2:13" ht="27" customHeight="1" x14ac:dyDescent="0.2">
      <c r="B19" s="8" t="s">
        <v>30</v>
      </c>
      <c r="C19" s="3">
        <v>241650</v>
      </c>
      <c r="D19" s="3">
        <v>246735</v>
      </c>
      <c r="E19" s="3">
        <v>267380</v>
      </c>
      <c r="F19" s="3">
        <v>279041</v>
      </c>
      <c r="G19" s="3">
        <v>256334</v>
      </c>
      <c r="H19" s="38">
        <v>241696</v>
      </c>
      <c r="I19" s="38">
        <v>239933</v>
      </c>
      <c r="J19" s="38">
        <v>250617</v>
      </c>
      <c r="K19" s="38">
        <v>249660</v>
      </c>
      <c r="L19" s="38">
        <v>264326</v>
      </c>
      <c r="M19" s="38">
        <v>280807</v>
      </c>
    </row>
    <row r="20" spans="2:13" ht="27" customHeight="1" x14ac:dyDescent="0.2">
      <c r="B20" s="8" t="s">
        <v>54</v>
      </c>
      <c r="C20" s="3">
        <v>65560</v>
      </c>
      <c r="D20" s="3">
        <v>57760</v>
      </c>
      <c r="E20" s="3">
        <v>55191</v>
      </c>
      <c r="F20" s="3">
        <v>55077</v>
      </c>
      <c r="G20" s="3">
        <v>42764</v>
      </c>
      <c r="H20" s="38">
        <v>40798</v>
      </c>
      <c r="I20" s="38">
        <v>37162</v>
      </c>
      <c r="J20" s="38">
        <v>40844</v>
      </c>
      <c r="K20" s="38">
        <v>39933</v>
      </c>
      <c r="L20" s="38">
        <v>59644</v>
      </c>
      <c r="M20" s="38">
        <v>48707</v>
      </c>
    </row>
    <row r="21" spans="2:13" ht="27" customHeight="1" x14ac:dyDescent="0.2">
      <c r="B21" s="8" t="s">
        <v>31</v>
      </c>
      <c r="C21" s="3">
        <v>57253</v>
      </c>
      <c r="D21" s="3">
        <v>67518</v>
      </c>
      <c r="E21" s="3">
        <v>60224</v>
      </c>
      <c r="F21" s="3">
        <v>79762</v>
      </c>
      <c r="G21" s="3">
        <v>57565</v>
      </c>
      <c r="H21" s="38">
        <v>45236</v>
      </c>
      <c r="I21" s="38">
        <v>53788</v>
      </c>
      <c r="J21" s="38">
        <v>65321</v>
      </c>
      <c r="K21" s="38">
        <v>59999</v>
      </c>
      <c r="L21" s="38">
        <v>68523</v>
      </c>
      <c r="M21" s="38">
        <v>83961</v>
      </c>
    </row>
    <row r="22" spans="2:13" ht="27" customHeight="1" x14ac:dyDescent="0.2">
      <c r="B22" s="8" t="s">
        <v>35</v>
      </c>
      <c r="C22" s="2">
        <v>55616</v>
      </c>
      <c r="D22" s="2">
        <f>65894-1</f>
        <v>65893</v>
      </c>
      <c r="E22" s="2">
        <f>52124-2</f>
        <v>52122</v>
      </c>
      <c r="F22" s="2">
        <f>72321-1</f>
        <v>72320</v>
      </c>
      <c r="G22" s="2">
        <v>52324</v>
      </c>
      <c r="H22" s="37">
        <v>39551</v>
      </c>
      <c r="I22" s="37">
        <v>50634</v>
      </c>
      <c r="J22" s="37">
        <v>62009</v>
      </c>
      <c r="K22" s="37">
        <v>56485</v>
      </c>
      <c r="L22" s="37">
        <v>64645</v>
      </c>
      <c r="M22" s="37">
        <v>79495</v>
      </c>
    </row>
    <row r="23" spans="2:13" ht="27" customHeight="1" x14ac:dyDescent="0.2">
      <c r="B23" s="8" t="s">
        <v>34</v>
      </c>
      <c r="C23" s="3">
        <v>24369</v>
      </c>
      <c r="D23" s="3">
        <v>24965</v>
      </c>
      <c r="E23" s="3">
        <v>17821</v>
      </c>
      <c r="F23" s="3">
        <v>22421</v>
      </c>
      <c r="G23" s="3">
        <v>25128</v>
      </c>
      <c r="H23" s="38">
        <v>-16611</v>
      </c>
      <c r="I23" s="38">
        <v>2913</v>
      </c>
      <c r="J23" s="38">
        <v>6634</v>
      </c>
      <c r="K23" s="38">
        <v>5547</v>
      </c>
      <c r="L23" s="38">
        <v>7574</v>
      </c>
      <c r="M23" s="38">
        <v>13346</v>
      </c>
    </row>
    <row r="24" spans="2:13" ht="27" customHeight="1" x14ac:dyDescent="0.2">
      <c r="B24" s="8" t="s">
        <v>32</v>
      </c>
      <c r="C24" s="3">
        <v>92369</v>
      </c>
      <c r="D24" s="3">
        <v>86467</v>
      </c>
      <c r="E24" s="3">
        <v>81664</v>
      </c>
      <c r="F24" s="3">
        <v>73618</v>
      </c>
      <c r="G24" s="3">
        <v>69202</v>
      </c>
      <c r="H24" s="38">
        <v>70996</v>
      </c>
      <c r="I24" s="38">
        <v>67847</v>
      </c>
      <c r="J24" s="38">
        <v>71312</v>
      </c>
      <c r="K24" s="38">
        <v>74605</v>
      </c>
      <c r="L24" s="38">
        <v>75587</v>
      </c>
      <c r="M24" s="38">
        <v>69838</v>
      </c>
    </row>
    <row r="25" spans="2:13" ht="27" customHeight="1" x14ac:dyDescent="0.2">
      <c r="B25" s="8" t="s">
        <v>33</v>
      </c>
      <c r="C25" s="9">
        <v>26808</v>
      </c>
      <c r="D25" s="9">
        <v>28706</v>
      </c>
      <c r="E25" s="9">
        <v>26473</v>
      </c>
      <c r="F25" s="9">
        <v>18541</v>
      </c>
      <c r="G25" s="9">
        <v>26437</v>
      </c>
      <c r="H25" s="39">
        <v>30198</v>
      </c>
      <c r="I25" s="39">
        <v>30685</v>
      </c>
      <c r="J25" s="39">
        <v>30468</v>
      </c>
      <c r="K25" s="39">
        <v>34671</v>
      </c>
      <c r="L25" s="39">
        <v>15942</v>
      </c>
      <c r="M25" s="39">
        <v>21131</v>
      </c>
    </row>
    <row r="26" spans="2:13" s="15" customFormat="1" ht="19" x14ac:dyDescent="0.65">
      <c r="B26" s="28" t="s">
        <v>18</v>
      </c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</row>
    <row r="27" spans="2:13" ht="27" customHeight="1" x14ac:dyDescent="0.2">
      <c r="B27" s="8" t="s">
        <v>37</v>
      </c>
      <c r="C27" s="18">
        <v>44.81</v>
      </c>
      <c r="D27" s="18">
        <v>8.9700000000000006</v>
      </c>
      <c r="E27" s="18">
        <v>-46.52</v>
      </c>
      <c r="F27" s="18">
        <v>34.58</v>
      </c>
      <c r="G27" s="18">
        <v>24.51</v>
      </c>
      <c r="H27" s="40">
        <v>-22.42</v>
      </c>
      <c r="I27" s="40">
        <v>17.2</v>
      </c>
      <c r="J27" s="40">
        <v>25</v>
      </c>
      <c r="K27" s="40">
        <v>5.82</v>
      </c>
      <c r="L27" s="40">
        <v>13.14</v>
      </c>
      <c r="M27" s="40">
        <v>35.89</v>
      </c>
    </row>
    <row r="28" spans="2:13" ht="35" x14ac:dyDescent="0.2">
      <c r="B28" s="8" t="s">
        <v>55</v>
      </c>
      <c r="C28" s="18">
        <v>401.07</v>
      </c>
      <c r="D28" s="18">
        <v>475.19</v>
      </c>
      <c r="E28" s="18">
        <v>375.89</v>
      </c>
      <c r="F28" s="18">
        <v>521.57000000000005</v>
      </c>
      <c r="G28" s="18">
        <v>376.57</v>
      </c>
      <c r="H28" s="40">
        <v>284.64999999999998</v>
      </c>
      <c r="I28" s="40">
        <v>364.42</v>
      </c>
      <c r="J28" s="40">
        <v>378.24</v>
      </c>
      <c r="K28" s="40">
        <v>344.55</v>
      </c>
      <c r="L28" s="40">
        <v>394.33</v>
      </c>
      <c r="M28" s="40">
        <v>486.26</v>
      </c>
    </row>
    <row r="29" spans="2:13" ht="27" customHeight="1" x14ac:dyDescent="0.2">
      <c r="B29" s="8" t="s">
        <v>38</v>
      </c>
      <c r="C29" s="19">
        <v>5</v>
      </c>
      <c r="D29" s="19">
        <v>5</v>
      </c>
      <c r="E29" s="20" t="s">
        <v>0</v>
      </c>
      <c r="F29" s="19">
        <v>5</v>
      </c>
      <c r="G29" s="19">
        <v>5</v>
      </c>
      <c r="H29" s="41">
        <v>5</v>
      </c>
      <c r="I29" s="41">
        <v>6</v>
      </c>
      <c r="J29" s="41">
        <v>6</v>
      </c>
      <c r="K29" s="41">
        <v>5</v>
      </c>
      <c r="L29" s="41">
        <v>5</v>
      </c>
      <c r="M29" s="41">
        <v>6</v>
      </c>
    </row>
    <row r="30" spans="2:13" ht="27" customHeight="1" x14ac:dyDescent="0.2">
      <c r="B30" s="8" t="s">
        <v>39</v>
      </c>
      <c r="C30" s="31">
        <v>0.112</v>
      </c>
      <c r="D30" s="31">
        <v>0.55700000000000005</v>
      </c>
      <c r="E30" s="32" t="s">
        <v>0</v>
      </c>
      <c r="F30" s="21">
        <v>0.14499999999999999</v>
      </c>
      <c r="G30" s="21">
        <v>0.20399999999999999</v>
      </c>
      <c r="H30" s="42" t="s">
        <v>0</v>
      </c>
      <c r="I30" s="43">
        <v>0.34899999999999998</v>
      </c>
      <c r="J30" s="43">
        <v>0.24</v>
      </c>
      <c r="K30" s="42">
        <v>0.85899999999999999</v>
      </c>
      <c r="L30" s="42">
        <v>0.38</v>
      </c>
      <c r="M30" s="42">
        <v>0.16700000000000001</v>
      </c>
    </row>
    <row r="31" spans="2:13" s="15" customFormat="1" ht="19" x14ac:dyDescent="0.65">
      <c r="B31" s="28" t="s">
        <v>19</v>
      </c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</row>
    <row r="32" spans="2:13" ht="27" customHeight="1" x14ac:dyDescent="0.2">
      <c r="B32" s="8" t="s">
        <v>40</v>
      </c>
      <c r="C32" s="21">
        <v>0.112</v>
      </c>
      <c r="D32" s="21">
        <v>0.02</v>
      </c>
      <c r="E32" s="21">
        <v>-0.109</v>
      </c>
      <c r="F32" s="21">
        <v>7.6999999999999999E-2</v>
      </c>
      <c r="G32" s="21">
        <v>5.4570981587709094E-2</v>
      </c>
      <c r="H32" s="43">
        <v>-7.4999999999999997E-2</v>
      </c>
      <c r="I32" s="43">
        <v>5.2999999999999999E-2</v>
      </c>
      <c r="J32" s="43">
        <v>6.8000000000000005E-2</v>
      </c>
      <c r="K32" s="43">
        <v>1.6E-2</v>
      </c>
      <c r="L32" s="43">
        <v>3.5999999999999997E-2</v>
      </c>
      <c r="M32" s="43">
        <v>8.1000000000000003E-2</v>
      </c>
    </row>
    <row r="33" spans="1:13" ht="27" customHeight="1" x14ac:dyDescent="0.2">
      <c r="B33" s="8" t="s">
        <v>41</v>
      </c>
      <c r="C33" s="21">
        <v>2.5999999999999999E-2</v>
      </c>
      <c r="D33" s="21">
        <f>D10/((241650+D19)/2)</f>
        <v>5.0902464244397348E-3</v>
      </c>
      <c r="E33" s="21">
        <f>E10/((D19+E19)/2)</f>
        <v>-2.5091662371259347E-2</v>
      </c>
      <c r="F33" s="21">
        <f>F10/((E19+F19)/2)</f>
        <v>1.7550569981753996E-2</v>
      </c>
      <c r="G33" s="21">
        <f>G10/((F19+G19)/2)</f>
        <v>1.2705113238384309E-2</v>
      </c>
      <c r="H33" s="43">
        <f>H10/((249467+H19)/2)</f>
        <v>-1.2680108232908424E-2</v>
      </c>
      <c r="I33" s="43">
        <v>0.01</v>
      </c>
      <c r="J33" s="43">
        <v>1.6E-2</v>
      </c>
      <c r="K33" s="43">
        <v>4.0000000000000001E-3</v>
      </c>
      <c r="L33" s="43">
        <v>8.0000000000000002E-3</v>
      </c>
      <c r="M33" s="43">
        <v>2.1999999999999999E-2</v>
      </c>
    </row>
    <row r="34" spans="1:13" ht="27" customHeight="1" x14ac:dyDescent="0.2">
      <c r="B34" s="8" t="s">
        <v>42</v>
      </c>
      <c r="C34" s="21">
        <v>4.1000000000000002E-2</v>
      </c>
      <c r="D34" s="21">
        <v>3.2000000000000001E-2</v>
      </c>
      <c r="E34" s="21">
        <v>1.4999999999999999E-2</v>
      </c>
      <c r="F34" s="21">
        <v>2.4E-2</v>
      </c>
      <c r="G34" s="21">
        <v>1.4999999999999999E-2</v>
      </c>
      <c r="H34" s="44" t="s">
        <v>3</v>
      </c>
      <c r="I34" s="43">
        <v>2.3E-2</v>
      </c>
      <c r="J34" s="43">
        <v>2.4E-2</v>
      </c>
      <c r="K34" s="43">
        <v>1.4E-2</v>
      </c>
      <c r="L34" s="43">
        <v>1.7999999999999999E-2</v>
      </c>
      <c r="M34" s="43">
        <v>3.2000000000000001E-2</v>
      </c>
    </row>
    <row r="35" spans="1:13" ht="27" customHeight="1" x14ac:dyDescent="0.2">
      <c r="B35" s="8" t="s">
        <v>56</v>
      </c>
      <c r="C35" s="21">
        <v>0.23</v>
      </c>
      <c r="D35" s="21">
        <v>0.26700000000000002</v>
      </c>
      <c r="E35" s="21">
        <v>0.19500000000000001</v>
      </c>
      <c r="F35" s="21">
        <v>0.25900000000000001</v>
      </c>
      <c r="G35" s="21">
        <v>0.20399999999999999</v>
      </c>
      <c r="H35" s="43">
        <v>0.16400000000000001</v>
      </c>
      <c r="I35" s="43">
        <v>0.21099999999999999</v>
      </c>
      <c r="J35" s="43">
        <v>0.247</v>
      </c>
      <c r="K35" s="43">
        <v>0.22600000000000001</v>
      </c>
      <c r="L35" s="43">
        <v>0.245</v>
      </c>
      <c r="M35" s="43">
        <v>0.28299999999999997</v>
      </c>
    </row>
    <row r="36" spans="1:13" ht="27" customHeight="1" x14ac:dyDescent="0.2">
      <c r="B36" s="8" t="s">
        <v>43</v>
      </c>
      <c r="C36" s="23">
        <v>20698</v>
      </c>
      <c r="D36" s="23">
        <v>16683</v>
      </c>
      <c r="E36" s="23">
        <v>11591</v>
      </c>
      <c r="F36" s="23">
        <v>19789</v>
      </c>
      <c r="G36" s="23">
        <v>20794</v>
      </c>
      <c r="H36" s="45">
        <v>22276</v>
      </c>
      <c r="I36" s="39">
        <v>25322</v>
      </c>
      <c r="J36" s="39">
        <v>26076</v>
      </c>
      <c r="K36" s="39">
        <v>25534</v>
      </c>
      <c r="L36" s="39">
        <v>27579</v>
      </c>
      <c r="M36" s="39">
        <v>27503</v>
      </c>
    </row>
    <row r="37" spans="1:13" ht="27" customHeight="1" x14ac:dyDescent="0.2">
      <c r="B37" s="8" t="s">
        <v>44</v>
      </c>
      <c r="C37" s="22">
        <v>6.4506276724385109E-2</v>
      </c>
      <c r="D37" s="22">
        <f t="shared" ref="D37:M37" si="0">D36/D7</f>
        <v>5.4416465522865158E-2</v>
      </c>
      <c r="E37" s="22">
        <f t="shared" si="0"/>
        <v>3.6640608453482451E-2</v>
      </c>
      <c r="F37" s="22">
        <f t="shared" si="0"/>
        <v>6.943265148591278E-2</v>
      </c>
      <c r="G37" s="22">
        <f t="shared" si="0"/>
        <v>7.1164804325878267E-2</v>
      </c>
      <c r="H37" s="44">
        <f t="shared" si="0"/>
        <v>7.4779280942629825E-2</v>
      </c>
      <c r="I37" s="43">
        <f t="shared" si="0"/>
        <v>8.4213817025677859E-2</v>
      </c>
      <c r="J37" s="43">
        <f t="shared" si="0"/>
        <v>8.4764991369418161E-2</v>
      </c>
      <c r="K37" s="43">
        <f t="shared" si="0"/>
        <v>8.7654134512399423E-2</v>
      </c>
      <c r="L37" s="43">
        <f t="shared" si="0"/>
        <v>0.10079712290165893</v>
      </c>
      <c r="M37" s="43">
        <f t="shared" si="0"/>
        <v>9.7497943904029952E-2</v>
      </c>
    </row>
    <row r="38" spans="1:13" ht="27" customHeight="1" x14ac:dyDescent="0.2">
      <c r="B38" s="8" t="s">
        <v>52</v>
      </c>
      <c r="C38" s="24">
        <v>4.4627017103101752</v>
      </c>
      <c r="D38" s="24">
        <f t="shared" ref="D38:M38" si="1">D24/D36</f>
        <v>5.1829407180962654</v>
      </c>
      <c r="E38" s="24">
        <f t="shared" si="1"/>
        <v>7.0454663100681563</v>
      </c>
      <c r="F38" s="24">
        <f t="shared" si="1"/>
        <v>3.7201475567234321</v>
      </c>
      <c r="G38" s="24">
        <f t="shared" si="1"/>
        <v>3.327979224776378</v>
      </c>
      <c r="H38" s="46">
        <f t="shared" si="1"/>
        <v>3.1871072005746095</v>
      </c>
      <c r="I38" s="46">
        <f t="shared" si="1"/>
        <v>2.6793697180317508</v>
      </c>
      <c r="J38" s="46">
        <f t="shared" si="1"/>
        <v>2.7347752722810248</v>
      </c>
      <c r="K38" s="46">
        <f t="shared" si="1"/>
        <v>2.9217905537714421</v>
      </c>
      <c r="L38" s="46">
        <f t="shared" si="1"/>
        <v>2.7407447695710503</v>
      </c>
      <c r="M38" s="46">
        <f t="shared" si="1"/>
        <v>2.5392866232774605</v>
      </c>
    </row>
    <row r="39" spans="1:13" ht="27" customHeight="1" x14ac:dyDescent="0.2">
      <c r="B39" s="8" t="s">
        <v>53</v>
      </c>
      <c r="C39" s="21">
        <v>0.55900000000000005</v>
      </c>
      <c r="D39" s="21">
        <v>0.54900000000000004</v>
      </c>
      <c r="E39" s="21">
        <v>0.58199999999999996</v>
      </c>
      <c r="F39" s="21">
        <v>0.628</v>
      </c>
      <c r="G39" s="21">
        <v>0.65500000000000003</v>
      </c>
      <c r="H39" s="43">
        <v>0.59</v>
      </c>
      <c r="I39" s="43">
        <v>0.56499999999999995</v>
      </c>
      <c r="J39" s="43">
        <v>0.55500000000000005</v>
      </c>
      <c r="K39" s="43">
        <v>0.53</v>
      </c>
      <c r="L39" s="43">
        <v>0.54500000000000004</v>
      </c>
      <c r="M39" s="43">
        <v>0.54900000000000004</v>
      </c>
    </row>
    <row r="40" spans="1:13" s="15" customFormat="1" x14ac:dyDescent="0.2">
      <c r="A40" s="7"/>
      <c r="B40" s="30" t="s">
        <v>45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</row>
    <row r="41" spans="1:13" s="15" customFormat="1" x14ac:dyDescent="0.2">
      <c r="A41" s="7"/>
      <c r="B41" s="30" t="s">
        <v>49</v>
      </c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</row>
    <row r="42" spans="1:13" s="15" customFormat="1" x14ac:dyDescent="0.2">
      <c r="A42" s="7"/>
      <c r="B42" s="30" t="s">
        <v>50</v>
      </c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</row>
    <row r="43" spans="1:13" s="15" customFormat="1" x14ac:dyDescent="0.2">
      <c r="A43" s="7"/>
      <c r="B43" s="30" t="s">
        <v>46</v>
      </c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</row>
    <row r="44" spans="1:13" s="15" customFormat="1" x14ac:dyDescent="0.2">
      <c r="A44" s="7"/>
      <c r="B44" s="30" t="s">
        <v>47</v>
      </c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</row>
    <row r="45" spans="1:13" s="15" customFormat="1" x14ac:dyDescent="0.2">
      <c r="A45" s="7"/>
      <c r="B45" s="30" t="s">
        <v>48</v>
      </c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</row>
    <row r="46" spans="1:13" s="15" customFormat="1" x14ac:dyDescent="0.2">
      <c r="A46" s="7"/>
      <c r="B46" s="47" t="s">
        <v>51</v>
      </c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</row>
  </sheetData>
  <phoneticPr fontId="2"/>
  <pageMargins left="0.70866141732283472" right="0.70866141732283472" top="0.74803149606299213" bottom="0.74803149606299213" header="0.31496062992125984" footer="0.31496062992125984"/>
  <pageSetup paperSize="8" scale="68" orientation="landscape" r:id="rId1"/>
  <headerFooter>
    <oddFooter>&amp;R&amp;Z　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2022E</vt:lpstr>
      <vt:lpstr>'2022E'!Print_Area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西崎　正隆</dc:creator>
  <cp:lastModifiedBy>小竹 良樹</cp:lastModifiedBy>
  <cp:lastPrinted>2022-07-01T02:33:41Z</cp:lastPrinted>
  <dcterms:created xsi:type="dcterms:W3CDTF">2019-07-22T01:17:14Z</dcterms:created>
  <dcterms:modified xsi:type="dcterms:W3CDTF">2022-09-09T05:50:15Z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